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client\jmcinti\VIIRS_Code\F3\Prelaunch\FP10\RSB\"/>
    </mc:Choice>
  </mc:AlternateContent>
  <bookViews>
    <workbookView xWindow="0" yWindow="0" windowWidth="51840" windowHeight="12375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2" l="1"/>
  <c r="J4" i="2"/>
  <c r="L4" i="2" s="1"/>
  <c r="P4" i="2" s="1"/>
  <c r="J5" i="2"/>
  <c r="L5" i="2" s="1"/>
  <c r="O5" i="2" s="1"/>
  <c r="J6" i="2"/>
  <c r="L6" i="2" s="1"/>
  <c r="O6" i="2" s="1"/>
  <c r="J7" i="2"/>
  <c r="L7" i="2" s="1"/>
  <c r="O7" i="2" s="1"/>
  <c r="J8" i="2"/>
  <c r="J9" i="2"/>
  <c r="L9" i="2" s="1"/>
  <c r="J10" i="2"/>
  <c r="L10" i="2" s="1"/>
  <c r="O10" i="2" s="1"/>
  <c r="J11" i="2"/>
  <c r="J12" i="2"/>
  <c r="J13" i="2"/>
  <c r="L13" i="2" s="1"/>
  <c r="O13" i="2" s="1"/>
  <c r="J14" i="2"/>
  <c r="L14" i="2" s="1"/>
  <c r="O14" i="2" s="1"/>
  <c r="J15" i="2"/>
  <c r="L15" i="2" s="1"/>
  <c r="O15" i="2" s="1"/>
  <c r="J16" i="2"/>
  <c r="L16" i="2" s="1"/>
  <c r="O16" i="2" s="1"/>
  <c r="J17" i="2"/>
  <c r="L17" i="2" s="1"/>
  <c r="O17" i="2" s="1"/>
  <c r="J18" i="2"/>
  <c r="L18" i="2" s="1"/>
  <c r="O18" i="2" s="1"/>
  <c r="L11" i="2"/>
  <c r="O11" i="2" s="1"/>
  <c r="L12" i="2"/>
  <c r="O12" i="2" s="1"/>
  <c r="L8" i="2"/>
  <c r="O8" i="2" s="1"/>
  <c r="J3" i="2"/>
  <c r="L3" i="2" s="1"/>
  <c r="P11" i="2" l="1"/>
  <c r="R11" i="2" s="1"/>
  <c r="S11" i="2" s="1"/>
  <c r="O9" i="2"/>
  <c r="P9" i="2"/>
  <c r="R9" i="2" s="1"/>
  <c r="T9" i="2" s="1"/>
  <c r="P14" i="2"/>
  <c r="R14" i="2" s="1"/>
  <c r="S14" i="2" s="1"/>
  <c r="P18" i="2"/>
  <c r="R18" i="2" s="1"/>
  <c r="S18" i="2" s="1"/>
  <c r="P6" i="2"/>
  <c r="R6" i="2" s="1"/>
  <c r="S6" i="2" s="1"/>
  <c r="P16" i="2"/>
  <c r="R16" i="2" s="1"/>
  <c r="S16" i="2" s="1"/>
  <c r="P10" i="2"/>
  <c r="R10" i="2" s="1"/>
  <c r="T10" i="2" s="1"/>
  <c r="P17" i="2"/>
  <c r="R17" i="2" s="1"/>
  <c r="S17" i="2" s="1"/>
  <c r="P15" i="2"/>
  <c r="R15" i="2" s="1"/>
  <c r="S15" i="2" s="1"/>
  <c r="P13" i="2"/>
  <c r="R13" i="2" s="1"/>
  <c r="S13" i="2" s="1"/>
  <c r="P7" i="2"/>
  <c r="R7" i="2" s="1"/>
  <c r="T7" i="2" s="1"/>
  <c r="P5" i="2"/>
  <c r="R5" i="2" s="1"/>
  <c r="S5" i="2" s="1"/>
  <c r="P12" i="2"/>
  <c r="R12" i="2" s="1"/>
  <c r="S12" i="2" s="1"/>
  <c r="P8" i="2"/>
  <c r="R8" i="2" s="1"/>
  <c r="T8" i="2" s="1"/>
  <c r="O4" i="2"/>
  <c r="P3" i="2"/>
  <c r="R3" i="2" s="1"/>
  <c r="O3" i="2"/>
  <c r="K9" i="1"/>
  <c r="L9" i="1" s="1"/>
  <c r="M9" i="1" s="1"/>
  <c r="K8" i="1" l="1"/>
  <c r="L8" i="1" s="1"/>
  <c r="M8" i="1" s="1"/>
  <c r="M3" i="1" l="1"/>
  <c r="K4" i="1"/>
  <c r="L4" i="1" s="1"/>
  <c r="M4" i="1" s="1"/>
  <c r="K5" i="1"/>
  <c r="L5" i="1" s="1"/>
  <c r="M5" i="1" s="1"/>
  <c r="K6" i="1"/>
  <c r="L6" i="1" s="1"/>
  <c r="L15" i="1" s="1"/>
  <c r="K7" i="1"/>
  <c r="L7" i="1" s="1"/>
  <c r="M7" i="1" s="1"/>
  <c r="K3" i="1"/>
  <c r="L3" i="1" s="1"/>
  <c r="M6" i="1" l="1"/>
</calcChain>
</file>

<file path=xl/sharedStrings.xml><?xml version="1.0" encoding="utf-8"?>
<sst xmlns="http://schemas.openxmlformats.org/spreadsheetml/2006/main" count="82" uniqueCount="55">
  <si>
    <t>16 bit</t>
  </si>
  <si>
    <t>15 bit</t>
  </si>
  <si>
    <t>degrees in circle</t>
  </si>
  <si>
    <t>sample time</t>
  </si>
  <si>
    <t>angular size of sample</t>
  </si>
  <si>
    <t>EV start encoder</t>
  </si>
  <si>
    <t>Scan encoder delta</t>
  </si>
  <si>
    <t>nadir encoder</t>
  </si>
  <si>
    <t>case 1 - J1 FP1 BB view - Aside</t>
  </si>
  <si>
    <t>case 2 - J2 FP1 BB view - Aside</t>
  </si>
  <si>
    <t>case 3 - J2 RSB RVS SV - Bside</t>
  </si>
  <si>
    <t>case 4 - J2 RSB RVS EV - Bside</t>
  </si>
  <si>
    <t>case 5 - J2 TEB RVS - Bside</t>
  </si>
  <si>
    <t>boresight</t>
  </si>
  <si>
    <t>boresight offset</t>
  </si>
  <si>
    <t>M samples</t>
  </si>
  <si>
    <t>microseconds</t>
  </si>
  <si>
    <t>scan rate</t>
  </si>
  <si>
    <t>seconds</t>
  </si>
  <si>
    <t>degrees</t>
  </si>
  <si>
    <t>EV scan start</t>
  </si>
  <si>
    <t>Collect window 3</t>
  </si>
  <si>
    <t>diagnostic</t>
  </si>
  <si>
    <t>LRV #s</t>
  </si>
  <si>
    <t>case 6 - J1 RSB RVS EV - Aside</t>
  </si>
  <si>
    <t>case 7 - J2 RSB SD view - Aside</t>
  </si>
  <si>
    <t>start encoder</t>
  </si>
  <si>
    <t>scan angle</t>
  </si>
  <si>
    <t>HAM AOI</t>
  </si>
  <si>
    <t>EV scan angle with same AOI</t>
  </si>
  <si>
    <t>EV star encoder</t>
  </si>
  <si>
    <t>BB view for M13 odd</t>
  </si>
  <si>
    <t>BB view for M13 even</t>
  </si>
  <si>
    <t>BB view for M12 odd</t>
  </si>
  <si>
    <t>BB view for M12 even</t>
  </si>
  <si>
    <t>BB view for I4 odd</t>
  </si>
  <si>
    <t>BB view for I4 even</t>
  </si>
  <si>
    <t>BB view for I5 odd</t>
  </si>
  <si>
    <t>BB view for I5 even</t>
  </si>
  <si>
    <t>BB view for M16A odd</t>
  </si>
  <si>
    <t>BB view for M16A even</t>
  </si>
  <si>
    <t>BB view for M16B odd</t>
  </si>
  <si>
    <t>BB view for M16B even</t>
  </si>
  <si>
    <t>BB view for M15 even</t>
  </si>
  <si>
    <t>BB view for M14 even</t>
  </si>
  <si>
    <t>BB view for M14 odd</t>
  </si>
  <si>
    <t>BB view for M15 odd</t>
  </si>
  <si>
    <t>BB view frame shift</t>
  </si>
  <si>
    <t>EV frame (unaggregated)</t>
  </si>
  <si>
    <t xml:space="preserve">degrees  </t>
  </si>
  <si>
    <t>Angles for conversion to HAM AOI</t>
  </si>
  <si>
    <t>Values for B side SNPP</t>
  </si>
  <si>
    <t>Start of view</t>
  </si>
  <si>
    <t>EV frame (aggregated)</t>
  </si>
  <si>
    <t>I samples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</si>
</sst>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B9" sqref="B9"/>
    </sheetView>
  </sheetViews>
  <sheetFormatPr defaultRowHeight="15" x14ac:dyDescent="0.25"/>
  <cols>
    <col min="1" max="1" width="34.5703125" customWidth="1"/>
    <col min="2" max="10" width="18.5703125" customWidth="1"/>
    <col min="11" max="11" width="20.140625" customWidth="1"/>
    <col min="12" max="27" width="18.5703125" customWidth="1"/>
  </cols>
  <sheetData>
    <row r="1" spans="1:13" x14ac:dyDescent="0.25">
      <c r="B1" t="s">
        <v>5</v>
      </c>
      <c r="C1" t="s">
        <v>6</v>
      </c>
      <c r="D1" t="s">
        <v>7</v>
      </c>
      <c r="G1" t="s">
        <v>2</v>
      </c>
      <c r="H1" t="s">
        <v>14</v>
      </c>
      <c r="I1" t="s">
        <v>3</v>
      </c>
      <c r="J1" t="s">
        <v>17</v>
      </c>
      <c r="K1" t="s">
        <v>4</v>
      </c>
      <c r="L1" t="s">
        <v>20</v>
      </c>
      <c r="M1" t="s">
        <v>21</v>
      </c>
    </row>
    <row r="2" spans="1:13" x14ac:dyDescent="0.25">
      <c r="B2" t="s">
        <v>1</v>
      </c>
      <c r="C2" t="s">
        <v>1</v>
      </c>
      <c r="D2" t="s">
        <v>0</v>
      </c>
      <c r="E2" t="s">
        <v>1</v>
      </c>
      <c r="F2" t="s">
        <v>0</v>
      </c>
      <c r="H2" t="s">
        <v>15</v>
      </c>
      <c r="I2" t="s">
        <v>16</v>
      </c>
      <c r="J2" t="s">
        <v>18</v>
      </c>
      <c r="K2" t="s">
        <v>19</v>
      </c>
      <c r="L2" t="s">
        <v>13</v>
      </c>
      <c r="M2" t="s">
        <v>22</v>
      </c>
    </row>
    <row r="3" spans="1:13" x14ac:dyDescent="0.25">
      <c r="A3" t="s">
        <v>8</v>
      </c>
      <c r="B3">
        <v>7334</v>
      </c>
      <c r="C3">
        <v>9101</v>
      </c>
      <c r="D3">
        <v>6678</v>
      </c>
      <c r="E3">
        <v>32768</v>
      </c>
      <c r="F3">
        <v>65536</v>
      </c>
      <c r="G3">
        <v>360</v>
      </c>
      <c r="H3">
        <v>33.5</v>
      </c>
      <c r="I3">
        <v>88.259200000000007</v>
      </c>
      <c r="J3">
        <v>1.7897460000000001</v>
      </c>
      <c r="K3">
        <f>I3/10^6/J3*360</f>
        <v>1.7752972768202865E-2</v>
      </c>
      <c r="L3">
        <f t="shared" ref="L3:L8" si="0">-H3*K3+G3/E3*B3-G3-G3/F3*D3+3*K3</f>
        <v>-316.65108481005518</v>
      </c>
      <c r="M3">
        <f>360+L3+2128*K3</f>
        <v>81.127241240680519</v>
      </c>
    </row>
    <row r="4" spans="1:13" x14ac:dyDescent="0.25">
      <c r="A4" t="s">
        <v>9</v>
      </c>
      <c r="B4">
        <v>7148</v>
      </c>
      <c r="C4">
        <v>9101</v>
      </c>
      <c r="D4">
        <v>6287</v>
      </c>
      <c r="E4">
        <v>32768</v>
      </c>
      <c r="F4">
        <v>65536</v>
      </c>
      <c r="G4">
        <v>360</v>
      </c>
      <c r="H4">
        <v>33.5</v>
      </c>
      <c r="I4">
        <v>88.259200000000007</v>
      </c>
      <c r="J4">
        <v>1.7897460000000001</v>
      </c>
      <c r="K4">
        <f t="shared" ref="K4:K7" si="1">I4/10^6/J4*360</f>
        <v>1.7752972768202865E-2</v>
      </c>
      <c r="L4">
        <f t="shared" si="0"/>
        <v>-316.54671469286768</v>
      </c>
      <c r="M4">
        <f>360+L4+2128*K4</f>
        <v>81.231611357868019</v>
      </c>
    </row>
    <row r="5" spans="1:13" x14ac:dyDescent="0.25">
      <c r="A5" t="s">
        <v>10</v>
      </c>
      <c r="B5">
        <v>24830</v>
      </c>
      <c r="C5">
        <v>10404</v>
      </c>
      <c r="D5">
        <v>6278</v>
      </c>
      <c r="E5">
        <v>32768</v>
      </c>
      <c r="F5">
        <v>65536</v>
      </c>
      <c r="G5">
        <v>360</v>
      </c>
      <c r="H5">
        <v>33.5</v>
      </c>
      <c r="I5">
        <v>88.259200000000007</v>
      </c>
      <c r="J5">
        <v>1.7897460000000001</v>
      </c>
      <c r="K5">
        <f t="shared" si="1"/>
        <v>1.7752972768202865E-2</v>
      </c>
      <c r="L5">
        <f t="shared" si="0"/>
        <v>-122.23702231005518</v>
      </c>
      <c r="M5">
        <f>L5+2128*K5</f>
        <v>-84.458696259319481</v>
      </c>
    </row>
    <row r="6" spans="1:13" x14ac:dyDescent="0.25">
      <c r="A6" t="s">
        <v>11</v>
      </c>
      <c r="B6">
        <v>30810</v>
      </c>
      <c r="C6">
        <v>0</v>
      </c>
      <c r="D6">
        <v>6278</v>
      </c>
      <c r="E6">
        <v>32768</v>
      </c>
      <c r="F6">
        <v>65536</v>
      </c>
      <c r="G6">
        <v>360</v>
      </c>
      <c r="H6">
        <v>33.5</v>
      </c>
      <c r="I6">
        <v>88.259200000000007</v>
      </c>
      <c r="J6">
        <v>1.7897460000000001</v>
      </c>
      <c r="K6">
        <f t="shared" si="1"/>
        <v>1.7752972768202865E-2</v>
      </c>
      <c r="L6">
        <f t="shared" si="0"/>
        <v>-56.538780122555181</v>
      </c>
      <c r="M6">
        <f t="shared" ref="M6:M7" si="2">L6+2128*K6</f>
        <v>-18.760454071819488</v>
      </c>
    </row>
    <row r="7" spans="1:13" x14ac:dyDescent="0.25">
      <c r="A7" t="s">
        <v>12</v>
      </c>
      <c r="B7">
        <v>29540</v>
      </c>
      <c r="C7">
        <v>15474</v>
      </c>
      <c r="D7">
        <v>6278</v>
      </c>
      <c r="E7">
        <v>32768</v>
      </c>
      <c r="F7">
        <v>65536</v>
      </c>
      <c r="G7">
        <v>360</v>
      </c>
      <c r="H7">
        <v>33.5</v>
      </c>
      <c r="I7">
        <v>88.259200000000007</v>
      </c>
      <c r="J7">
        <v>1.7897460000000001</v>
      </c>
      <c r="K7">
        <f t="shared" si="1"/>
        <v>1.7752972768202865E-2</v>
      </c>
      <c r="L7">
        <f t="shared" si="0"/>
        <v>-70.491416841305181</v>
      </c>
      <c r="M7">
        <f t="shared" si="2"/>
        <v>-32.713090790569488</v>
      </c>
    </row>
    <row r="8" spans="1:13" x14ac:dyDescent="0.25">
      <c r="A8" t="s">
        <v>24</v>
      </c>
      <c r="B8">
        <v>31002</v>
      </c>
      <c r="C8">
        <v>0</v>
      </c>
      <c r="D8">
        <v>6678</v>
      </c>
      <c r="E8">
        <v>32768</v>
      </c>
      <c r="F8">
        <v>65536</v>
      </c>
      <c r="G8">
        <v>360</v>
      </c>
      <c r="H8">
        <v>33.5</v>
      </c>
      <c r="I8">
        <v>88.259200000000007</v>
      </c>
      <c r="J8">
        <v>1.7897460000000001</v>
      </c>
      <c r="K8">
        <f t="shared" ref="K8" si="3">I8/10^6/J8*360</f>
        <v>1.7752972768202865E-2</v>
      </c>
      <c r="L8">
        <f t="shared" si="0"/>
        <v>-56.626670747555181</v>
      </c>
      <c r="M8">
        <f t="shared" ref="M8" si="4">L8+2128*K8</f>
        <v>-18.848344696819488</v>
      </c>
    </row>
    <row r="9" spans="1:13" x14ac:dyDescent="0.25">
      <c r="A9" t="s">
        <v>25</v>
      </c>
      <c r="B9">
        <v>12518</v>
      </c>
      <c r="C9">
        <v>14472</v>
      </c>
      <c r="D9">
        <v>6287</v>
      </c>
      <c r="E9">
        <v>32768</v>
      </c>
      <c r="F9">
        <v>65536</v>
      </c>
      <c r="G9">
        <v>360</v>
      </c>
      <c r="H9">
        <v>33.5</v>
      </c>
      <c r="I9">
        <v>88.259200000000007</v>
      </c>
      <c r="J9">
        <v>1.7897460000000001</v>
      </c>
      <c r="K9">
        <f t="shared" ref="K9" si="5">I9/10^6/J9*360</f>
        <v>1.7752972768202865E-2</v>
      </c>
      <c r="L9">
        <f t="shared" ref="L9" si="6">-H9*K9+G9/E9*B9-G9-G9/F9*D9+3*K9</f>
        <v>-257.55013266161768</v>
      </c>
      <c r="M9">
        <f>360+L9+2128*K9</f>
        <v>140.22819338911802</v>
      </c>
    </row>
    <row r="11" spans="1:13" x14ac:dyDescent="0.25">
      <c r="A11" t="s">
        <v>23</v>
      </c>
      <c r="B11">
        <v>25015</v>
      </c>
      <c r="C11">
        <v>19580</v>
      </c>
    </row>
    <row r="15" spans="1:13" x14ac:dyDescent="0.25">
      <c r="L15">
        <f>L6+0.6</f>
        <v>-55.93878012255518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workbookViewId="0">
      <selection activeCell="B4" sqref="B4"/>
    </sheetView>
  </sheetViews>
  <sheetFormatPr defaultRowHeight="15" x14ac:dyDescent="0.25"/>
  <cols>
    <col min="1" max="1" width="37.85546875" customWidth="1"/>
    <col min="2" max="2" width="18.7109375" customWidth="1"/>
    <col min="3" max="3" width="18.5703125" customWidth="1"/>
    <col min="4" max="14" width="18.7109375" customWidth="1"/>
    <col min="15" max="23" width="18.85546875" customWidth="1"/>
  </cols>
  <sheetData>
    <row r="1" spans="1:20" x14ac:dyDescent="0.25">
      <c r="A1" t="s">
        <v>51</v>
      </c>
      <c r="B1" t="s">
        <v>26</v>
      </c>
      <c r="C1" t="s">
        <v>7</v>
      </c>
      <c r="F1" t="s">
        <v>2</v>
      </c>
      <c r="G1" t="s">
        <v>14</v>
      </c>
      <c r="H1" t="s">
        <v>3</v>
      </c>
      <c r="I1" t="s">
        <v>17</v>
      </c>
      <c r="J1" t="s">
        <v>4</v>
      </c>
      <c r="K1" t="s">
        <v>47</v>
      </c>
      <c r="L1" t="s">
        <v>27</v>
      </c>
      <c r="M1" t="s">
        <v>50</v>
      </c>
      <c r="O1" t="s">
        <v>28</v>
      </c>
      <c r="P1" t="s">
        <v>29</v>
      </c>
      <c r="Q1" t="s">
        <v>30</v>
      </c>
      <c r="R1" t="s">
        <v>48</v>
      </c>
      <c r="S1" t="s">
        <v>53</v>
      </c>
      <c r="T1" t="s">
        <v>53</v>
      </c>
    </row>
    <row r="2" spans="1:20" x14ac:dyDescent="0.25">
      <c r="A2" t="s">
        <v>52</v>
      </c>
      <c r="B2" t="s">
        <v>1</v>
      </c>
      <c r="C2" t="s">
        <v>0</v>
      </c>
      <c r="D2" t="s">
        <v>1</v>
      </c>
      <c r="E2" t="s">
        <v>0</v>
      </c>
      <c r="F2" t="s">
        <v>49</v>
      </c>
      <c r="G2" t="s">
        <v>15</v>
      </c>
      <c r="H2" t="s">
        <v>16</v>
      </c>
      <c r="I2" t="s">
        <v>18</v>
      </c>
      <c r="J2" t="s">
        <v>19</v>
      </c>
      <c r="K2" t="s">
        <v>15</v>
      </c>
      <c r="L2" t="s">
        <v>19</v>
      </c>
      <c r="M2" t="s">
        <v>19</v>
      </c>
      <c r="N2" t="s">
        <v>19</v>
      </c>
      <c r="O2" t="s">
        <v>19</v>
      </c>
      <c r="P2" t="s">
        <v>19</v>
      </c>
      <c r="Q2" t="s">
        <v>1</v>
      </c>
      <c r="R2" t="s">
        <v>15</v>
      </c>
      <c r="S2" t="s">
        <v>15</v>
      </c>
      <c r="T2" t="s">
        <v>54</v>
      </c>
    </row>
    <row r="3" spans="1:20" x14ac:dyDescent="0.25">
      <c r="A3" t="s">
        <v>31</v>
      </c>
      <c r="B3">
        <v>12396</v>
      </c>
      <c r="C3">
        <v>6426</v>
      </c>
      <c r="D3">
        <v>32768</v>
      </c>
      <c r="E3">
        <v>65536</v>
      </c>
      <c r="F3">
        <v>360</v>
      </c>
      <c r="G3">
        <v>33.5</v>
      </c>
      <c r="H3">
        <v>88.259200000000007</v>
      </c>
      <c r="I3">
        <v>1.7796958</v>
      </c>
      <c r="J3">
        <f>H3/10^6/I3*360</f>
        <v>1.785322637722694E-2</v>
      </c>
      <c r="K3">
        <v>0</v>
      </c>
      <c r="L3">
        <f>F3/D3*B3-F3/E3*C3+J3*(K3-G3)</f>
        <v>100.28936808823789</v>
      </c>
      <c r="M3">
        <v>28.6</v>
      </c>
      <c r="N3">
        <v>23</v>
      </c>
      <c r="O3">
        <f>ACOS(COS(M3*PI()/180)*COS((L3/2-N3)*PI()/180))*180/PI()</f>
        <v>38.622122613568365</v>
      </c>
      <c r="P3">
        <f>92-L3</f>
        <v>-8.2893680882378931</v>
      </c>
      <c r="Q3">
        <v>31067</v>
      </c>
      <c r="R3">
        <f>(P3-F3/D3*Q3+F3/E3*C3+360)/J3+G3</f>
        <v>2593.1184886952674</v>
      </c>
    </row>
    <row r="4" spans="1:20" x14ac:dyDescent="0.25">
      <c r="A4" t="s">
        <v>32</v>
      </c>
      <c r="B4">
        <v>12414</v>
      </c>
      <c r="C4">
        <v>6426</v>
      </c>
      <c r="D4">
        <v>32768</v>
      </c>
      <c r="E4">
        <v>65536</v>
      </c>
      <c r="F4">
        <v>360</v>
      </c>
      <c r="G4">
        <v>33.5</v>
      </c>
      <c r="H4">
        <v>88.259200000000007</v>
      </c>
      <c r="I4">
        <v>1.7796597999999999</v>
      </c>
      <c r="J4">
        <f t="shared" ref="J4:J18" si="0">H4/10^6/I4*360</f>
        <v>1.7853587522738901E-2</v>
      </c>
      <c r="K4">
        <v>3</v>
      </c>
      <c r="L4">
        <f t="shared" ref="L4:L18" si="1">F4/D4*B4-F4/E4*C4+J4*(K4-G4)</f>
        <v>100.54067065868146</v>
      </c>
      <c r="M4">
        <v>28.6</v>
      </c>
      <c r="N4">
        <v>23</v>
      </c>
      <c r="O4">
        <f t="shared" ref="O4:O18" si="2">ACOS(COS(M4*PI()/180)*COS((L4/2-N4)*PI()/180))*180/PI()</f>
        <v>38.702860891919393</v>
      </c>
      <c r="P4">
        <f t="shared" ref="P4:P18" si="3">92-L4</f>
        <v>-8.5406706586814636</v>
      </c>
      <c r="Q4">
        <v>31067</v>
      </c>
      <c r="R4">
        <f t="shared" ref="R4:R18" si="4">(P4-F4/D4*Q4+F4/E4*C4+360)/J4+G4</f>
        <v>2578.9909658737711</v>
      </c>
    </row>
    <row r="5" spans="1:20" x14ac:dyDescent="0.25">
      <c r="A5" t="s">
        <v>33</v>
      </c>
      <c r="B5">
        <v>12414</v>
      </c>
      <c r="C5">
        <v>6426</v>
      </c>
      <c r="D5">
        <v>32768</v>
      </c>
      <c r="E5">
        <v>65536</v>
      </c>
      <c r="F5">
        <v>360</v>
      </c>
      <c r="G5">
        <v>33.5</v>
      </c>
      <c r="H5">
        <v>88.259200000000007</v>
      </c>
      <c r="I5">
        <v>1.7796597999999999</v>
      </c>
      <c r="J5">
        <f t="shared" si="0"/>
        <v>1.7853587522738901E-2</v>
      </c>
      <c r="K5">
        <v>6</v>
      </c>
      <c r="L5">
        <f t="shared" si="1"/>
        <v>100.59423142124967</v>
      </c>
      <c r="M5">
        <v>28.6</v>
      </c>
      <c r="N5">
        <v>23</v>
      </c>
      <c r="O5">
        <f t="shared" si="2"/>
        <v>38.720094950552074</v>
      </c>
      <c r="P5">
        <f t="shared" si="3"/>
        <v>-8.594231421249674</v>
      </c>
      <c r="Q5">
        <v>31067</v>
      </c>
      <c r="R5">
        <f t="shared" si="4"/>
        <v>2575.9909658737706</v>
      </c>
      <c r="S5">
        <f>640+368+(R5-640-736)/3</f>
        <v>1407.9969886245901</v>
      </c>
    </row>
    <row r="6" spans="1:20" x14ac:dyDescent="0.25">
      <c r="A6" t="s">
        <v>34</v>
      </c>
      <c r="B6">
        <v>12414</v>
      </c>
      <c r="C6">
        <v>6426</v>
      </c>
      <c r="D6">
        <v>32768</v>
      </c>
      <c r="E6">
        <v>65536</v>
      </c>
      <c r="F6">
        <v>360</v>
      </c>
      <c r="G6">
        <v>33.5</v>
      </c>
      <c r="H6">
        <v>88.259200000000007</v>
      </c>
      <c r="I6">
        <v>1.7796597999999999</v>
      </c>
      <c r="J6">
        <f t="shared" si="0"/>
        <v>1.7853587522738901E-2</v>
      </c>
      <c r="K6">
        <v>9</v>
      </c>
      <c r="L6">
        <f t="shared" si="1"/>
        <v>100.6477921838179</v>
      </c>
      <c r="M6">
        <v>28.6</v>
      </c>
      <c r="N6">
        <v>23</v>
      </c>
      <c r="O6">
        <f t="shared" si="2"/>
        <v>38.737338152825807</v>
      </c>
      <c r="P6">
        <f t="shared" si="3"/>
        <v>-8.6477921838178986</v>
      </c>
      <c r="Q6">
        <v>31067</v>
      </c>
      <c r="R6">
        <f t="shared" si="4"/>
        <v>2572.9909658737702</v>
      </c>
      <c r="S6">
        <f t="shared" ref="S6:S18" si="5">640+368+(R6-640-736)/3</f>
        <v>1406.9969886245901</v>
      </c>
    </row>
    <row r="7" spans="1:20" x14ac:dyDescent="0.25">
      <c r="A7" t="s">
        <v>35</v>
      </c>
      <c r="B7">
        <v>12414</v>
      </c>
      <c r="C7">
        <v>6426</v>
      </c>
      <c r="D7">
        <v>32768</v>
      </c>
      <c r="E7">
        <v>65536</v>
      </c>
      <c r="F7">
        <v>360</v>
      </c>
      <c r="G7">
        <v>33.5</v>
      </c>
      <c r="H7">
        <v>88.259200000000007</v>
      </c>
      <c r="I7">
        <v>1.7796958</v>
      </c>
      <c r="J7">
        <f t="shared" si="0"/>
        <v>1.785322637722694E-2</v>
      </c>
      <c r="K7">
        <v>10.5</v>
      </c>
      <c r="L7">
        <f t="shared" si="1"/>
        <v>100.67458087144878</v>
      </c>
      <c r="M7">
        <v>28.6</v>
      </c>
      <c r="N7">
        <v>23</v>
      </c>
      <c r="O7">
        <f t="shared" si="2"/>
        <v>38.745965854462035</v>
      </c>
      <c r="P7">
        <f t="shared" si="3"/>
        <v>-8.6745808714487822</v>
      </c>
      <c r="Q7">
        <v>31067</v>
      </c>
      <c r="R7">
        <f t="shared" si="4"/>
        <v>2571.5418405829555</v>
      </c>
      <c r="T7">
        <f>1280+736+(R7-640-736)*2/3</f>
        <v>2813.0278937219705</v>
      </c>
    </row>
    <row r="8" spans="1:20" x14ac:dyDescent="0.25">
      <c r="A8" t="s">
        <v>36</v>
      </c>
      <c r="B8">
        <v>12414</v>
      </c>
      <c r="C8">
        <v>6426</v>
      </c>
      <c r="D8">
        <v>32768</v>
      </c>
      <c r="E8">
        <v>65536</v>
      </c>
      <c r="F8">
        <v>360</v>
      </c>
      <c r="G8">
        <v>33.5</v>
      </c>
      <c r="H8">
        <v>88.259200000000007</v>
      </c>
      <c r="I8">
        <v>1.7796597999999999</v>
      </c>
      <c r="J8">
        <f t="shared" si="0"/>
        <v>1.7853587522738901E-2</v>
      </c>
      <c r="K8">
        <v>12</v>
      </c>
      <c r="L8">
        <f t="shared" si="1"/>
        <v>100.70135294638611</v>
      </c>
      <c r="M8">
        <v>28.6</v>
      </c>
      <c r="N8">
        <v>23</v>
      </c>
      <c r="O8">
        <f t="shared" si="2"/>
        <v>38.754590486248496</v>
      </c>
      <c r="P8">
        <f t="shared" si="3"/>
        <v>-8.701352946386109</v>
      </c>
      <c r="Q8">
        <v>31067</v>
      </c>
      <c r="R8">
        <f t="shared" si="4"/>
        <v>2569.9909658737697</v>
      </c>
      <c r="T8">
        <f t="shared" ref="T8:T10" si="6">1280+736+(R8-640-736)*2/3</f>
        <v>2811.9939772491798</v>
      </c>
    </row>
    <row r="9" spans="1:20" x14ac:dyDescent="0.25">
      <c r="A9" t="s">
        <v>37</v>
      </c>
      <c r="B9">
        <v>12414</v>
      </c>
      <c r="C9">
        <v>6426</v>
      </c>
      <c r="D9">
        <v>32768</v>
      </c>
      <c r="E9">
        <v>65536</v>
      </c>
      <c r="F9">
        <v>360</v>
      </c>
      <c r="G9">
        <v>33.5</v>
      </c>
      <c r="H9">
        <v>88.259200000000007</v>
      </c>
      <c r="I9">
        <v>1.7796597999999999</v>
      </c>
      <c r="J9">
        <f t="shared" si="0"/>
        <v>1.7853587522738901E-2</v>
      </c>
      <c r="K9">
        <v>10.5</v>
      </c>
      <c r="L9">
        <f t="shared" si="1"/>
        <v>100.67457256510201</v>
      </c>
      <c r="M9">
        <v>28.6</v>
      </c>
      <c r="N9">
        <v>23</v>
      </c>
      <c r="O9">
        <f t="shared" si="2"/>
        <v>38.745963178923681</v>
      </c>
      <c r="P9">
        <f t="shared" si="3"/>
        <v>-8.6745725651020109</v>
      </c>
      <c r="Q9">
        <v>31067</v>
      </c>
      <c r="R9">
        <f t="shared" si="4"/>
        <v>2571.4909658737683</v>
      </c>
      <c r="T9">
        <f t="shared" si="6"/>
        <v>2812.9939772491789</v>
      </c>
    </row>
    <row r="10" spans="1:20" x14ac:dyDescent="0.25">
      <c r="A10" t="s">
        <v>38</v>
      </c>
      <c r="B10">
        <v>12414</v>
      </c>
      <c r="C10">
        <v>6426</v>
      </c>
      <c r="D10">
        <v>32768</v>
      </c>
      <c r="E10">
        <v>65536</v>
      </c>
      <c r="F10">
        <v>360</v>
      </c>
      <c r="G10">
        <v>33.5</v>
      </c>
      <c r="H10">
        <v>88.259200000000007</v>
      </c>
      <c r="I10">
        <v>1.7796597999999999</v>
      </c>
      <c r="J10">
        <f t="shared" si="0"/>
        <v>1.7853587522738901E-2</v>
      </c>
      <c r="K10">
        <v>12</v>
      </c>
      <c r="L10">
        <f t="shared" si="1"/>
        <v>100.70135294638611</v>
      </c>
      <c r="M10">
        <v>28.6</v>
      </c>
      <c r="N10">
        <v>23</v>
      </c>
      <c r="O10">
        <f t="shared" si="2"/>
        <v>38.754590486248496</v>
      </c>
      <c r="P10">
        <f t="shared" si="3"/>
        <v>-8.701352946386109</v>
      </c>
      <c r="Q10">
        <v>31067</v>
      </c>
      <c r="R10">
        <f t="shared" si="4"/>
        <v>2569.9909658737697</v>
      </c>
      <c r="T10">
        <f t="shared" si="6"/>
        <v>2811.9939772491798</v>
      </c>
    </row>
    <row r="11" spans="1:20" x14ac:dyDescent="0.25">
      <c r="A11" t="s">
        <v>39</v>
      </c>
      <c r="B11">
        <v>12414</v>
      </c>
      <c r="C11">
        <v>6426</v>
      </c>
      <c r="D11">
        <v>32768</v>
      </c>
      <c r="E11">
        <v>65536</v>
      </c>
      <c r="F11">
        <v>360</v>
      </c>
      <c r="G11">
        <v>33.5</v>
      </c>
      <c r="H11">
        <v>88.259200000000007</v>
      </c>
      <c r="I11">
        <v>1.7796958</v>
      </c>
      <c r="J11">
        <f t="shared" si="0"/>
        <v>1.785322637722694E-2</v>
      </c>
      <c r="K11">
        <v>16</v>
      </c>
      <c r="L11">
        <f t="shared" si="1"/>
        <v>100.77277361652352</v>
      </c>
      <c r="M11">
        <v>28.6</v>
      </c>
      <c r="N11">
        <v>23</v>
      </c>
      <c r="O11">
        <f t="shared" si="2"/>
        <v>38.777609817633021</v>
      </c>
      <c r="P11">
        <f t="shared" si="3"/>
        <v>-8.7727736165235228</v>
      </c>
      <c r="Q11">
        <v>31067</v>
      </c>
      <c r="R11">
        <f t="shared" si="4"/>
        <v>2566.041840582955</v>
      </c>
      <c r="S11">
        <f t="shared" si="5"/>
        <v>1404.6806135276518</v>
      </c>
    </row>
    <row r="12" spans="1:20" x14ac:dyDescent="0.25">
      <c r="A12" t="s">
        <v>40</v>
      </c>
      <c r="B12">
        <v>12414</v>
      </c>
      <c r="C12">
        <v>6426</v>
      </c>
      <c r="D12">
        <v>32768</v>
      </c>
      <c r="E12">
        <v>65536</v>
      </c>
      <c r="F12">
        <v>360</v>
      </c>
      <c r="G12">
        <v>33.5</v>
      </c>
      <c r="H12">
        <v>88.259200000000007</v>
      </c>
      <c r="I12">
        <v>1.7796597999999999</v>
      </c>
      <c r="J12">
        <f t="shared" si="0"/>
        <v>1.7853587522738901E-2</v>
      </c>
      <c r="K12">
        <v>19</v>
      </c>
      <c r="L12">
        <f t="shared" si="1"/>
        <v>100.82632805904528</v>
      </c>
      <c r="M12">
        <v>28.6</v>
      </c>
      <c r="N12">
        <v>23</v>
      </c>
      <c r="O12">
        <f t="shared" si="2"/>
        <v>38.794881370869035</v>
      </c>
      <c r="P12">
        <f t="shared" si="3"/>
        <v>-8.8263280590452808</v>
      </c>
      <c r="Q12">
        <v>31067</v>
      </c>
      <c r="R12">
        <f t="shared" si="4"/>
        <v>2562.9909658737697</v>
      </c>
      <c r="S12">
        <f t="shared" si="5"/>
        <v>1403.6636552912566</v>
      </c>
    </row>
    <row r="13" spans="1:20" x14ac:dyDescent="0.25">
      <c r="A13" t="s">
        <v>41</v>
      </c>
      <c r="B13">
        <v>12414</v>
      </c>
      <c r="C13">
        <v>6426</v>
      </c>
      <c r="D13">
        <v>32768</v>
      </c>
      <c r="E13">
        <v>65536</v>
      </c>
      <c r="F13">
        <v>360</v>
      </c>
      <c r="G13">
        <v>33.5</v>
      </c>
      <c r="H13">
        <v>88.259200000000007</v>
      </c>
      <c r="I13">
        <v>1.7796597999999999</v>
      </c>
      <c r="J13">
        <f t="shared" si="0"/>
        <v>1.7853587522738901E-2</v>
      </c>
      <c r="K13">
        <v>22</v>
      </c>
      <c r="L13">
        <f t="shared" si="1"/>
        <v>100.87988882161351</v>
      </c>
      <c r="M13">
        <v>28.6</v>
      </c>
      <c r="N13">
        <v>23</v>
      </c>
      <c r="O13">
        <f t="shared" si="2"/>
        <v>38.812164051432319</v>
      </c>
      <c r="P13">
        <f t="shared" si="3"/>
        <v>-8.8798888216135055</v>
      </c>
      <c r="Q13">
        <v>31067</v>
      </c>
      <c r="R13">
        <f t="shared" si="4"/>
        <v>2559.9909658737693</v>
      </c>
      <c r="S13">
        <f t="shared" si="5"/>
        <v>1402.6636552912564</v>
      </c>
    </row>
    <row r="14" spans="1:20" x14ac:dyDescent="0.25">
      <c r="A14" t="s">
        <v>42</v>
      </c>
      <c r="B14">
        <v>12414</v>
      </c>
      <c r="C14">
        <v>6426</v>
      </c>
      <c r="D14">
        <v>32768</v>
      </c>
      <c r="E14">
        <v>65536</v>
      </c>
      <c r="F14">
        <v>360</v>
      </c>
      <c r="G14">
        <v>33.5</v>
      </c>
      <c r="H14">
        <v>88.259200000000007</v>
      </c>
      <c r="I14">
        <v>1.7796597999999999</v>
      </c>
      <c r="J14">
        <f t="shared" si="0"/>
        <v>1.7853587522738901E-2</v>
      </c>
      <c r="K14">
        <v>25</v>
      </c>
      <c r="L14">
        <f t="shared" si="1"/>
        <v>100.93344958418172</v>
      </c>
      <c r="M14">
        <v>28.6</v>
      </c>
      <c r="N14">
        <v>23</v>
      </c>
      <c r="O14">
        <f t="shared" si="2"/>
        <v>38.829455809190428</v>
      </c>
      <c r="P14">
        <f t="shared" si="3"/>
        <v>-8.9334495841817159</v>
      </c>
      <c r="Q14">
        <v>31067</v>
      </c>
      <c r="R14">
        <f t="shared" si="4"/>
        <v>2556.9909658737688</v>
      </c>
      <c r="S14">
        <f t="shared" si="5"/>
        <v>1401.6636552912562</v>
      </c>
    </row>
    <row r="15" spans="1:20" x14ac:dyDescent="0.25">
      <c r="A15" t="s">
        <v>46</v>
      </c>
      <c r="B15">
        <v>12414</v>
      </c>
      <c r="C15">
        <v>6426</v>
      </c>
      <c r="D15">
        <v>32768</v>
      </c>
      <c r="E15">
        <v>65536</v>
      </c>
      <c r="F15">
        <v>360</v>
      </c>
      <c r="G15">
        <v>33.5</v>
      </c>
      <c r="H15">
        <v>88.259200000000007</v>
      </c>
      <c r="I15">
        <v>1.7796958</v>
      </c>
      <c r="J15">
        <f t="shared" si="0"/>
        <v>1.785322637722694E-2</v>
      </c>
      <c r="K15">
        <v>28</v>
      </c>
      <c r="L15">
        <f t="shared" si="1"/>
        <v>100.98701233305025</v>
      </c>
      <c r="M15">
        <v>28.6</v>
      </c>
      <c r="N15">
        <v>23</v>
      </c>
      <c r="O15">
        <f t="shared" si="2"/>
        <v>38.846757273502305</v>
      </c>
      <c r="P15">
        <f t="shared" si="3"/>
        <v>-8.9870123330502452</v>
      </c>
      <c r="Q15">
        <v>31067</v>
      </c>
      <c r="R15">
        <f t="shared" si="4"/>
        <v>2554.041840582955</v>
      </c>
      <c r="S15">
        <f t="shared" si="5"/>
        <v>1400.6806135276518</v>
      </c>
    </row>
    <row r="16" spans="1:20" x14ac:dyDescent="0.25">
      <c r="A16" t="s">
        <v>43</v>
      </c>
      <c r="B16">
        <v>12414</v>
      </c>
      <c r="C16">
        <v>6426</v>
      </c>
      <c r="D16">
        <v>32768</v>
      </c>
      <c r="E16">
        <v>65536</v>
      </c>
      <c r="F16">
        <v>360</v>
      </c>
      <c r="G16">
        <v>33.5</v>
      </c>
      <c r="H16">
        <v>88.259200000000007</v>
      </c>
      <c r="I16">
        <v>1.7796597999999999</v>
      </c>
      <c r="J16">
        <f t="shared" si="0"/>
        <v>1.7853587522738901E-2</v>
      </c>
      <c r="K16">
        <v>31</v>
      </c>
      <c r="L16">
        <f t="shared" si="1"/>
        <v>101.04057110931815</v>
      </c>
      <c r="M16">
        <v>28.6</v>
      </c>
      <c r="N16">
        <v>23</v>
      </c>
      <c r="O16">
        <f t="shared" si="2"/>
        <v>38.86406650666725</v>
      </c>
      <c r="P16">
        <f t="shared" si="3"/>
        <v>-9.0405711093181509</v>
      </c>
      <c r="Q16">
        <v>31067</v>
      </c>
      <c r="R16">
        <f t="shared" si="4"/>
        <v>2550.9909658737711</v>
      </c>
      <c r="S16">
        <f t="shared" si="5"/>
        <v>1399.6636552912571</v>
      </c>
    </row>
    <row r="17" spans="1:19" x14ac:dyDescent="0.25">
      <c r="A17" t="s">
        <v>45</v>
      </c>
      <c r="B17">
        <v>12414</v>
      </c>
      <c r="C17">
        <v>6426</v>
      </c>
      <c r="D17">
        <v>32768</v>
      </c>
      <c r="E17">
        <v>65536</v>
      </c>
      <c r="F17">
        <v>360</v>
      </c>
      <c r="G17">
        <v>33.5</v>
      </c>
      <c r="H17">
        <v>88.259200000000007</v>
      </c>
      <c r="I17">
        <v>1.7796597999999999</v>
      </c>
      <c r="J17">
        <f t="shared" si="0"/>
        <v>1.7853587522738901E-2</v>
      </c>
      <c r="K17">
        <v>34</v>
      </c>
      <c r="L17">
        <f t="shared" si="1"/>
        <v>101.09413187188638</v>
      </c>
      <c r="M17">
        <v>28.6</v>
      </c>
      <c r="N17">
        <v>23</v>
      </c>
      <c r="O17">
        <f t="shared" si="2"/>
        <v>38.881385421612542</v>
      </c>
      <c r="P17">
        <f t="shared" si="3"/>
        <v>-9.0941318718863755</v>
      </c>
      <c r="Q17">
        <v>31067</v>
      </c>
      <c r="R17">
        <f t="shared" si="4"/>
        <v>2547.9909658737706</v>
      </c>
      <c r="S17">
        <f t="shared" si="5"/>
        <v>1398.6636552912569</v>
      </c>
    </row>
    <row r="18" spans="1:19" x14ac:dyDescent="0.25">
      <c r="A18" t="s">
        <v>44</v>
      </c>
      <c r="B18">
        <v>12414</v>
      </c>
      <c r="C18">
        <v>6426</v>
      </c>
      <c r="D18">
        <v>32768</v>
      </c>
      <c r="E18">
        <v>65536</v>
      </c>
      <c r="F18">
        <v>360</v>
      </c>
      <c r="G18">
        <v>33.5</v>
      </c>
      <c r="H18">
        <v>88.259200000000007</v>
      </c>
      <c r="I18">
        <v>1.7796597999999999</v>
      </c>
      <c r="J18">
        <f t="shared" si="0"/>
        <v>1.7853587522738901E-2</v>
      </c>
      <c r="K18">
        <v>37</v>
      </c>
      <c r="L18">
        <f t="shared" si="1"/>
        <v>101.14769263445459</v>
      </c>
      <c r="M18">
        <v>28.6</v>
      </c>
      <c r="N18">
        <v>23</v>
      </c>
      <c r="O18">
        <f t="shared" si="2"/>
        <v>38.898713364205804</v>
      </c>
      <c r="P18">
        <f t="shared" si="3"/>
        <v>-9.1476926344545859</v>
      </c>
      <c r="Q18">
        <v>31067</v>
      </c>
      <c r="R18">
        <f t="shared" si="4"/>
        <v>2544.9909658737702</v>
      </c>
      <c r="S18">
        <f t="shared" si="5"/>
        <v>1397.6636552912566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McIntire</dc:creator>
  <cp:lastModifiedBy>Jeff McIntire</cp:lastModifiedBy>
  <dcterms:created xsi:type="dcterms:W3CDTF">2016-11-09T19:50:55Z</dcterms:created>
  <dcterms:modified xsi:type="dcterms:W3CDTF">2017-02-10T14:26:09Z</dcterms:modified>
</cp:coreProperties>
</file>